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EVOL BACH" sheetId="1" r:id="rId1"/>
  </sheets>
  <externalReferences>
    <externalReference r:id="rId2"/>
    <externalReference r:id="rId3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B10" i="1"/>
  <c r="C10"/>
  <c r="D10"/>
  <c r="E10"/>
  <c r="F26"/>
  <c r="E26"/>
  <c r="D26"/>
  <c r="C26"/>
  <c r="B26"/>
  <c r="F25"/>
  <c r="F24"/>
  <c r="F23"/>
  <c r="F20"/>
  <c r="E20"/>
  <c r="D20"/>
  <c r="C20"/>
  <c r="B20"/>
  <c r="F19"/>
  <c r="F18"/>
  <c r="F17"/>
  <c r="F15"/>
  <c r="F21" s="1"/>
  <c r="E15"/>
  <c r="E27" s="1"/>
  <c r="D15"/>
  <c r="D27" s="1"/>
  <c r="C15"/>
  <c r="C27" s="1"/>
  <c r="B15"/>
  <c r="B21" s="1"/>
  <c r="G14"/>
  <c r="G13"/>
  <c r="E12"/>
  <c r="E25" s="1"/>
  <c r="D12"/>
  <c r="D25" s="1"/>
  <c r="C12"/>
  <c r="B12"/>
  <c r="E11"/>
  <c r="D11"/>
  <c r="C11"/>
  <c r="B11"/>
  <c r="B17" l="1"/>
  <c r="G10"/>
  <c r="E23"/>
  <c r="C21"/>
  <c r="D23"/>
  <c r="C24"/>
  <c r="E21"/>
  <c r="B24"/>
  <c r="G26"/>
  <c r="G20"/>
  <c r="E17"/>
  <c r="C18"/>
  <c r="E19"/>
  <c r="C23"/>
  <c r="E24"/>
  <c r="C25"/>
  <c r="G12"/>
  <c r="G25" s="1"/>
  <c r="G15"/>
  <c r="G27" s="1"/>
  <c r="D17"/>
  <c r="B18"/>
  <c r="D19"/>
  <c r="D21"/>
  <c r="B23"/>
  <c r="D24"/>
  <c r="B25"/>
  <c r="B27"/>
  <c r="F27"/>
  <c r="G11"/>
  <c r="C17"/>
  <c r="E18"/>
  <c r="C19"/>
  <c r="D18"/>
  <c r="B19"/>
  <c r="G23" l="1"/>
  <c r="G17"/>
  <c r="G21"/>
  <c r="G19"/>
  <c r="G18"/>
  <c r="G24"/>
</calcChain>
</file>

<file path=xl/sharedStrings.xml><?xml version="1.0" encoding="utf-8"?>
<sst xmlns="http://schemas.openxmlformats.org/spreadsheetml/2006/main" count="31" uniqueCount="26">
  <si>
    <t>SISTEMA EDUCATIVO ESTATAL</t>
  </si>
  <si>
    <t>Dirección de Planeación, Programación y Presupuesto</t>
  </si>
  <si>
    <t>Departamento de Información y Estadística Educativa</t>
  </si>
  <si>
    <t>Evolución de la Matrícula en la Modalidad de Bachillerato</t>
  </si>
  <si>
    <t>Evolución de la Matrícula en Bachillerato General y Tecnológico</t>
  </si>
  <si>
    <t>Ciclo Escolar</t>
  </si>
  <si>
    <t>Ensenada</t>
  </si>
  <si>
    <t>Mexicali</t>
  </si>
  <si>
    <t>Tecate</t>
  </si>
  <si>
    <t>Tijuana</t>
  </si>
  <si>
    <t>Playas de Rosarito</t>
  </si>
  <si>
    <t>Baja California</t>
  </si>
  <si>
    <t>Matrícula</t>
  </si>
  <si>
    <t>2010-2011</t>
  </si>
  <si>
    <t>2011-2012</t>
  </si>
  <si>
    <t>2012-2013</t>
  </si>
  <si>
    <t>2013-2014</t>
  </si>
  <si>
    <t>2014-2015</t>
  </si>
  <si>
    <t>2015-2016</t>
  </si>
  <si>
    <t>Incremento</t>
  </si>
  <si>
    <t>2010-2011 / 2011-2012</t>
  </si>
  <si>
    <t>2011-2012 / 2012-2013</t>
  </si>
  <si>
    <t>2012-2013 / 2013-2014</t>
  </si>
  <si>
    <t>2013-2014 / 2014-2015</t>
  </si>
  <si>
    <t>2014-2015 / 2015-2016</t>
  </si>
  <si>
    <t>Porcentaje de Incremento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</si>
</sst>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General_)"/>
  </numFmts>
  <fonts count="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color indexed="9"/>
      <name val="Tahoma"/>
      <family val="2"/>
    </font>
    <font>
      <b/>
      <sz val="8"/>
      <color rgb="FF002060"/>
      <name val="Tahoma"/>
      <family val="2"/>
    </font>
    <font>
      <sz val="8"/>
      <color rgb="FF002060"/>
      <name val="Tahoma"/>
      <family val="2"/>
    </font>
    <font>
      <sz val="10"/>
      <name val="Courier"/>
      <family val="3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002060"/>
      </bottom>
      <diagonal/>
    </border>
  </borders>
  <cellStyleXfs count="95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8" fillId="0" borderId="0"/>
    <xf numFmtId="165" fontId="8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8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5" fillId="16" borderId="3" xfId="0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7" fillId="17" borderId="0" xfId="0" applyFont="1" applyFill="1" applyBorder="1" applyAlignment="1">
      <alignment horizontal="center" vertical="center"/>
    </xf>
    <xf numFmtId="3" fontId="7" fillId="17" borderId="0" xfId="0" applyNumberFormat="1" applyFont="1" applyFill="1" applyBorder="1" applyAlignment="1">
      <alignment horizontal="center" vertical="center"/>
    </xf>
    <xf numFmtId="3" fontId="6" fillId="17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7" fillId="17" borderId="0" xfId="0" applyNumberFormat="1" applyFont="1" applyFill="1" applyBorder="1" applyAlignment="1">
      <alignment horizontal="center" vertical="center"/>
    </xf>
    <xf numFmtId="164" fontId="6" fillId="17" borderId="0" xfId="0" applyNumberFormat="1" applyFont="1" applyFill="1" applyBorder="1" applyAlignment="1">
      <alignment horizontal="center" vertical="center"/>
    </xf>
    <xf numFmtId="0" fontId="4" fillId="0" borderId="5" xfId="0" applyFont="1" applyBorder="1"/>
    <xf numFmtId="0" fontId="6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15" borderId="2" xfId="0" applyFont="1" applyFill="1" applyBorder="1" applyAlignment="1">
      <alignment horizontal="center" vertical="center"/>
    </xf>
  </cellXfs>
  <cellStyles count="95">
    <cellStyle name="20% - Énfasis1 2" xfId="1"/>
    <cellStyle name="20% - Énfasis1 2 2" xfId="2"/>
    <cellStyle name="20% - Énfasis1 3" xfId="3"/>
    <cellStyle name="20% - Énfasis2 2" xfId="4"/>
    <cellStyle name="20% - Énfasis2 2 2" xfId="5"/>
    <cellStyle name="20% - Énfasis2 3" xfId="6"/>
    <cellStyle name="20% - Énfasis3 2" xfId="7"/>
    <cellStyle name="20% - Énfasis3 2 2" xfId="8"/>
    <cellStyle name="20% - Énfasis3 3" xfId="9"/>
    <cellStyle name="20% - Énfasis4 2" xfId="10"/>
    <cellStyle name="20% - Énfasis4 2 2" xfId="11"/>
    <cellStyle name="20% - Énfasis4 3" xfId="12"/>
    <cellStyle name="20% - Énfasis5 2" xfId="13"/>
    <cellStyle name="20% - Énfasis5 2 2" xfId="14"/>
    <cellStyle name="20% - Énfasis5 3" xfId="15"/>
    <cellStyle name="20% - Énfasis6 2" xfId="16"/>
    <cellStyle name="20% - Énfasis6 2 2" xfId="17"/>
    <cellStyle name="20% - Énfasis6 3" xfId="18"/>
    <cellStyle name="40% - Énfasis1 2" xfId="19"/>
    <cellStyle name="40% - Énfasis1 2 2" xfId="20"/>
    <cellStyle name="40% - Énfasis1 3" xfId="21"/>
    <cellStyle name="40% - Énfasis2 2" xfId="22"/>
    <cellStyle name="40% - Énfasis2 2 2" xfId="23"/>
    <cellStyle name="40% - Énfasis2 3" xfId="24"/>
    <cellStyle name="40% - Énfasis3 2" xfId="25"/>
    <cellStyle name="40% - Énfasis3 2 2" xfId="26"/>
    <cellStyle name="40% - Énfasis3 3" xfId="27"/>
    <cellStyle name="40% - Énfasis4 2" xfId="28"/>
    <cellStyle name="40% - Énfasis4 2 2" xfId="29"/>
    <cellStyle name="40% - Énfasis4 3" xfId="30"/>
    <cellStyle name="40% - Énfasis5 2" xfId="31"/>
    <cellStyle name="40% - Énfasis5 2 2" xfId="32"/>
    <cellStyle name="40% - Énfasis5 3" xfId="33"/>
    <cellStyle name="40% - Énfasis6 2" xfId="34"/>
    <cellStyle name="40% - Énfasis6 2 2" xfId="35"/>
    <cellStyle name="40% - Énfasis6 3" xfId="36"/>
    <cellStyle name="Millares 2" xfId="37"/>
    <cellStyle name="Millares 2 2" xfId="38"/>
    <cellStyle name="Millares 3" xfId="39"/>
    <cellStyle name="Millares 4" xfId="40"/>
    <cellStyle name="Normal" xfId="0" builtinId="0"/>
    <cellStyle name="Normal 10" xfId="41"/>
    <cellStyle name="Normal 10 2" xfId="42"/>
    <cellStyle name="Normal 11" xfId="43"/>
    <cellStyle name="Normal 11 2" xfId="44"/>
    <cellStyle name="Normal 11 2 2" xfId="45"/>
    <cellStyle name="Normal 11 3" xfId="46"/>
    <cellStyle name="Normal 12" xfId="47"/>
    <cellStyle name="Normal 12 2" xfId="48"/>
    <cellStyle name="Normal 13" xfId="49"/>
    <cellStyle name="Normal 13 2" xfId="50"/>
    <cellStyle name="Normal 14" xfId="51"/>
    <cellStyle name="Normal 14 2" xfId="52"/>
    <cellStyle name="Normal 15" xfId="53"/>
    <cellStyle name="Normal 15 2" xfId="54"/>
    <cellStyle name="Normal 16" xfId="55"/>
    <cellStyle name="Normal 16 2" xfId="56"/>
    <cellStyle name="Normal 17" xfId="57"/>
    <cellStyle name="Normal 17 2" xfId="58"/>
    <cellStyle name="Normal 18" xfId="59"/>
    <cellStyle name="Normal 19" xfId="60"/>
    <cellStyle name="Normal 2" xfId="61"/>
    <cellStyle name="Normal 2 2" xfId="62"/>
    <cellStyle name="Normal 2 2 2" xfId="63"/>
    <cellStyle name="Normal 2 3" xfId="64"/>
    <cellStyle name="Normal 2 3 2" xfId="65"/>
    <cellStyle name="Normal 2 4" xfId="66"/>
    <cellStyle name="Normal 2 5" xfId="67"/>
    <cellStyle name="Normal 2 5 2" xfId="68"/>
    <cellStyle name="Normal 2 6" xfId="69"/>
    <cellStyle name="Normal 2 6 2" xfId="70"/>
    <cellStyle name="Normal 2 7" xfId="71"/>
    <cellStyle name="Normal 2 7 2" xfId="72"/>
    <cellStyle name="Normal 3" xfId="73"/>
    <cellStyle name="Normal 3 2" xfId="74"/>
    <cellStyle name="Normal 4" xfId="75"/>
    <cellStyle name="Normal 4 2" xfId="76"/>
    <cellStyle name="Normal 5" xfId="77"/>
    <cellStyle name="Normal 5 2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rmal 9 2" xfId="85"/>
    <cellStyle name="Notas 2" xfId="86"/>
    <cellStyle name="Notas 2 2" xfId="87"/>
    <cellStyle name="Notas 3" xfId="88"/>
    <cellStyle name="Notas 3 2" xfId="89"/>
    <cellStyle name="Porcentaje 2" xfId="90"/>
    <cellStyle name="Porcentaje 3" xfId="91"/>
    <cellStyle name="Porcentaje 3 2" xfId="92"/>
    <cellStyle name="Porcentual 2" xfId="93"/>
    <cellStyle name="Porcentual 3" xfId="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Evolución de la Matrícula en Bachillerato</a:t>
            </a:r>
          </a:p>
        </c:rich>
      </c:tx>
      <c:layout>
        <c:manualLayout>
          <c:xMode val="edge"/>
          <c:yMode val="edge"/>
          <c:x val="0.25176093305238256"/>
          <c:y val="1.9850665218572615E-2"/>
        </c:manualLayout>
      </c:layout>
    </c:title>
    <c:plotArea>
      <c:layout>
        <c:manualLayout>
          <c:layoutTarget val="inner"/>
          <c:xMode val="edge"/>
          <c:yMode val="edge"/>
          <c:x val="0.11091558830634148"/>
          <c:y val="0.18493181609156994"/>
          <c:w val="0.86267679793821361"/>
          <c:h val="0.59589140740616875"/>
        </c:manualLayout>
      </c:layout>
      <c:lineChart>
        <c:grouping val="standard"/>
        <c:ser>
          <c:idx val="0"/>
          <c:order val="0"/>
          <c:dLbls>
            <c:dLbl>
              <c:idx val="7"/>
              <c:layout>
                <c:manualLayout>
                  <c:x val="-6.0439093796537113E-3"/>
                  <c:y val="-3.085359081056884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BE-4A41-96B8-661CC6C66BB7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'EVOL BACH'!$A$10:$A$13</c:f>
              <c:strCache>
                <c:ptCount val="3"/>
                <c:pt idx="0">
                  <c:v>2011-2012</c:v>
                </c:pt>
                <c:pt idx="1">
                  <c:v>2012-2013</c:v>
                </c:pt>
                <c:pt idx="2">
                  <c:v>2013-2014</c:v>
                </c:pt>
              </c:strCache>
            </c:strRef>
          </c:cat>
          <c:val>
            <c:numRef>
              <c:f>'EVOL BACH'!$G$10:$G$13</c:f>
              <c:numCache>
                <c:formatCode>#,##0</c:formatCode>
                <c:ptCount val="3"/>
                <c:pt idx="0">
                  <c:v>121275</c:v>
                </c:pt>
                <c:pt idx="1">
                  <c:v>130318</c:v>
                </c:pt>
                <c:pt idx="2">
                  <c:v>131921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FBE-4A41-96B8-661CC6C66BB7}"/>
            </c:ext>
          </c:extLst>
        </c:ser>
        <c:dLbls>
          <c:showVal val="1"/>
        </c:dLbls>
        <c:marker val="1"/>
        <c:axId val="79705600"/>
        <c:axId val="79707136"/>
      </c:lineChart>
      <c:catAx>
        <c:axId val="7970560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79707136"/>
        <c:crosses val="autoZero"/>
        <c:auto val="1"/>
        <c:lblAlgn val="ctr"/>
        <c:lblOffset val="100"/>
        <c:tickLblSkip val="1"/>
        <c:tickMarkSkip val="1"/>
      </c:catAx>
      <c:valAx>
        <c:axId val="79707136"/>
        <c:scaling>
          <c:orientation val="minMax"/>
          <c:min val="90000"/>
        </c:scaling>
        <c:axPos val="l"/>
        <c:majorGridlines/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79705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4718309859154926"/>
          <c:y val="0.91095890410960001"/>
          <c:w val="0.18838028169014792"/>
          <c:h val="6.8493150684930892E-2"/>
        </c:manualLayout>
      </c:layout>
    </c:legend>
    <c:plotVisOnly val="1"/>
    <c:dispBlanksAs val="gap"/>
  </c:chart>
  <c:txPr>
    <a:bodyPr/>
    <a:lstStyle/>
    <a:p>
      <a:pPr>
        <a:defRPr sz="800">
          <a:latin typeface="Tahoma" pitchFamily="34" charset="0"/>
          <a:ea typeface="Tahoma" pitchFamily="34" charset="0"/>
          <a:cs typeface="Tahoma" pitchFamily="34" charset="0"/>
        </a:defRPr>
      </a:pPr>
      <a:endParaRPr lang="es-MX"/>
    </a:p>
  </c:txPr>
  <c:printSettings>
    <c:headerFooter alignWithMargins="0"/>
    <c:pageMargins b="1" l="0.75000000000001465" r="0.7500000000000146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45</xdr:row>
      <xdr:rowOff>0</xdr:rowOff>
    </xdr:from>
    <xdr:to>
      <xdr:col>6</xdr:col>
      <xdr:colOff>419100</xdr:colOff>
      <xdr:row>55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ortillo/Desktop/Principales%20Cifras%202015-2016%20Final%20para%20Pagina%20WE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ag2"/>
      <sheetName val="Matri. por nivel educativo"/>
      <sheetName val="matri. por nivel educ. por sost"/>
      <sheetName val="matri. por nvel. educ. por sost"/>
      <sheetName val="alnos. gpos., doce y esc por n"/>
      <sheetName val="comtivo. de crec. de matri. b.c"/>
      <sheetName val="Educ Basica"/>
      <sheetName val="Basica Mod"/>
      <sheetName val="Basica Sost"/>
      <sheetName val="basica isep-sebs"/>
      <sheetName val="preesc por municipio"/>
      <sheetName val="PREE SOST"/>
      <sheetName val="PREE MOD"/>
      <sheetName val="PREE EDAD"/>
      <sheetName val="PRIM MUN"/>
      <sheetName val="PRIM SOST"/>
      <sheetName val="PRIM MOD"/>
      <sheetName val="PRIM EDAD"/>
      <sheetName val="SEC MUN"/>
      <sheetName val="SEC SOST"/>
      <sheetName val="SEC MOD"/>
      <sheetName val="SEC EDAD"/>
      <sheetName val="Cap Trab"/>
      <sheetName val="edu. medi superior"/>
      <sheetName val="edu. media. super. sost."/>
      <sheetName val="EMS edadeedu. med. sup. edades"/>
      <sheetName val="Bach Mun"/>
      <sheetName val="Bach Sost"/>
      <sheetName val="Bach edades"/>
      <sheetName val="Bach Instit"/>
      <sheetName val="Prof Tec Sost"/>
      <sheetName val="Bach abierto"/>
      <sheetName val="SUPERIOR"/>
      <sheetName val="SUP SOST y Nvo Ingreso"/>
      <sheetName val="SUP EDADES"/>
      <sheetName val="SUP EDADES Escolarizado"/>
      <sheetName val="LIC UNIV"/>
      <sheetName val="POSGRAD"/>
      <sheetName val="NORMALES"/>
      <sheetName val="SUP ABIER"/>
      <sheetName val="Inicial Esc"/>
      <sheetName val="Inicial No Esc"/>
      <sheetName val="Ed Espec"/>
      <sheetName val="Adultos"/>
      <sheetName val="ETC"/>
      <sheetName val="Contexto"/>
      <sheetName val="Atn Prees"/>
      <sheetName val="Evol Prees"/>
      <sheetName val="Rel alum doc prees"/>
      <sheetName val="Nvo ingreso sin prees"/>
      <sheetName val="PRIM REP"/>
      <sheetName val="PRIM DES"/>
      <sheetName val="PRIM EFIC TERM"/>
      <sheetName val="Evol Prim"/>
      <sheetName val="PRIM RELAC"/>
      <sheetName val="SEC ABSORC"/>
      <sheetName val="SEC REP"/>
      <sheetName val="SEC DES"/>
      <sheetName val="SEC Efic Term"/>
      <sheetName val="SEC EVOL"/>
      <sheetName val="SEC REL"/>
      <sheetName val="ABS EMS"/>
      <sheetName val="ABS BACH"/>
      <sheetName val="Bach Rep"/>
      <sheetName val="Bach Des"/>
      <sheetName val="Bach Ef Ter"/>
      <sheetName val="EVOL BACH"/>
      <sheetName val="Bach Rel"/>
      <sheetName val="LIC ABSOR"/>
      <sheetName val="EVOL SUP"/>
      <sheetName val="cobert. edu. preesc."/>
      <sheetName val="coobert. edu. prim"/>
      <sheetName val="coobert. edu. sec"/>
      <sheetName val="coobert. edu. m supr."/>
      <sheetName val="coobert. edu. supr."/>
      <sheetName val="Pronos Prees"/>
      <sheetName val="Pronos Prim"/>
      <sheetName val="Pronos Sec"/>
      <sheetName val="Pronos EMS"/>
      <sheetName val="Pronos S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1">
          <cell r="G11">
            <v>21265</v>
          </cell>
        </row>
        <row r="12">
          <cell r="G12">
            <v>42120</v>
          </cell>
        </row>
        <row r="13">
          <cell r="G13">
            <v>4583</v>
          </cell>
        </row>
        <row r="14">
          <cell r="G14">
            <v>68744</v>
          </cell>
        </row>
        <row r="15">
          <cell r="G15">
            <v>5545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="110" zoomScaleNormal="110" workbookViewId="0">
      <selection activeCell="A30" sqref="A30"/>
    </sheetView>
  </sheetViews>
  <sheetFormatPr baseColWidth="10" defaultColWidth="11.42578125" defaultRowHeight="12.75"/>
  <cols>
    <col min="1" max="1" width="18.42578125" style="1" customWidth="1"/>
    <col min="2" max="2" width="9.85546875" style="1" customWidth="1"/>
    <col min="3" max="3" width="8.42578125" style="1" customWidth="1"/>
    <col min="4" max="4" width="7.7109375" style="1" customWidth="1"/>
    <col min="5" max="5" width="9.140625" style="1" customWidth="1"/>
    <col min="6" max="6" width="9.7109375" style="1" customWidth="1"/>
    <col min="7" max="7" width="12.140625" style="1" bestFit="1" customWidth="1"/>
    <col min="8" max="8" width="6" style="1" customWidth="1"/>
    <col min="9" max="16384" width="11.42578125" style="1"/>
  </cols>
  <sheetData>
    <row r="1" spans="1:7">
      <c r="A1" s="17" t="s">
        <v>0</v>
      </c>
      <c r="B1" s="17"/>
      <c r="C1" s="17"/>
      <c r="D1" s="17"/>
      <c r="E1" s="17"/>
      <c r="F1" s="17"/>
      <c r="G1" s="17"/>
    </row>
    <row r="2" spans="1:7">
      <c r="A2" s="17" t="s">
        <v>1</v>
      </c>
      <c r="B2" s="17"/>
      <c r="C2" s="17"/>
      <c r="D2" s="17"/>
      <c r="E2" s="17"/>
      <c r="F2" s="17"/>
      <c r="G2" s="17"/>
    </row>
    <row r="3" spans="1:7">
      <c r="A3" s="17" t="s">
        <v>2</v>
      </c>
      <c r="B3" s="17"/>
      <c r="C3" s="17"/>
      <c r="D3" s="17"/>
      <c r="E3" s="17"/>
      <c r="F3" s="17"/>
      <c r="G3" s="17"/>
    </row>
    <row r="5" spans="1:7">
      <c r="A5" s="17" t="s">
        <v>3</v>
      </c>
      <c r="B5" s="17"/>
      <c r="C5" s="17"/>
      <c r="D5" s="17"/>
      <c r="E5" s="17"/>
      <c r="F5" s="17"/>
      <c r="G5" s="17"/>
    </row>
    <row r="6" spans="1:7" ht="13.5" thickBot="1">
      <c r="A6" s="2"/>
      <c r="B6" s="2"/>
      <c r="C6" s="2"/>
      <c r="D6" s="2"/>
      <c r="E6" s="2"/>
      <c r="F6" s="2"/>
      <c r="G6" s="2"/>
    </row>
    <row r="7" spans="1:7" ht="15" customHeight="1" thickTop="1" thickBot="1">
      <c r="A7" s="18" t="s">
        <v>4</v>
      </c>
      <c r="B7" s="18"/>
      <c r="C7" s="18"/>
      <c r="D7" s="18"/>
      <c r="E7" s="18"/>
      <c r="F7" s="18"/>
      <c r="G7" s="18"/>
    </row>
    <row r="8" spans="1:7" ht="21" customHeight="1" thickTop="1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4" t="s">
        <v>10</v>
      </c>
      <c r="G8" s="3" t="s">
        <v>11</v>
      </c>
    </row>
    <row r="9" spans="1:7" ht="15" customHeight="1">
      <c r="A9" s="16" t="s">
        <v>12</v>
      </c>
      <c r="B9" s="16"/>
      <c r="C9" s="16"/>
      <c r="D9" s="16"/>
      <c r="E9" s="16"/>
      <c r="F9" s="16"/>
      <c r="G9" s="16"/>
    </row>
    <row r="10" spans="1:7" ht="15" hidden="1" customHeight="1">
      <c r="A10" s="5" t="s">
        <v>13</v>
      </c>
      <c r="B10" s="6">
        <f>16905+1506</f>
        <v>18411</v>
      </c>
      <c r="C10" s="6">
        <f>33147+2691</f>
        <v>35838</v>
      </c>
      <c r="D10" s="6">
        <f>3360+575</f>
        <v>3935</v>
      </c>
      <c r="E10" s="6">
        <f>50099+3306</f>
        <v>53405</v>
      </c>
      <c r="F10" s="6">
        <v>4113</v>
      </c>
      <c r="G10" s="7">
        <f t="shared" ref="G10:G13" si="0">SUM(B10:F10)</f>
        <v>115702</v>
      </c>
    </row>
    <row r="11" spans="1:7" ht="15" customHeight="1">
      <c r="A11" s="8" t="s">
        <v>14</v>
      </c>
      <c r="B11" s="9">
        <f>17914+1554</f>
        <v>19468</v>
      </c>
      <c r="C11" s="9">
        <f>34591+2849</f>
        <v>37440</v>
      </c>
      <c r="D11" s="9">
        <f>3414+600</f>
        <v>4014</v>
      </c>
      <c r="E11" s="9">
        <f>52188+3359</f>
        <v>55547</v>
      </c>
      <c r="F11" s="9">
        <v>4806</v>
      </c>
      <c r="G11" s="10">
        <f t="shared" si="0"/>
        <v>121275</v>
      </c>
    </row>
    <row r="12" spans="1:7" ht="15" customHeight="1">
      <c r="A12" s="5" t="s">
        <v>15</v>
      </c>
      <c r="B12" s="6">
        <f>18590+1604</f>
        <v>20194</v>
      </c>
      <c r="C12" s="6">
        <f>36111+2868</f>
        <v>38979</v>
      </c>
      <c r="D12" s="6">
        <f>3821+604</f>
        <v>4425</v>
      </c>
      <c r="E12" s="6">
        <f>58295+3287</f>
        <v>61582</v>
      </c>
      <c r="F12" s="6">
        <v>5138</v>
      </c>
      <c r="G12" s="7">
        <f t="shared" si="0"/>
        <v>130318</v>
      </c>
    </row>
    <row r="13" spans="1:7" ht="15" customHeight="1">
      <c r="A13" s="8" t="s">
        <v>16</v>
      </c>
      <c r="B13" s="9">
        <v>22058</v>
      </c>
      <c r="C13" s="9">
        <v>40328</v>
      </c>
      <c r="D13" s="9">
        <v>4512</v>
      </c>
      <c r="E13" s="9">
        <v>59944</v>
      </c>
      <c r="F13" s="9">
        <v>5079</v>
      </c>
      <c r="G13" s="10">
        <f t="shared" si="0"/>
        <v>131921</v>
      </c>
    </row>
    <row r="14" spans="1:7" ht="15" customHeight="1">
      <c r="A14" s="5" t="s">
        <v>17</v>
      </c>
      <c r="B14" s="6">
        <v>22299</v>
      </c>
      <c r="C14" s="6">
        <v>40947</v>
      </c>
      <c r="D14" s="6">
        <v>4437</v>
      </c>
      <c r="E14" s="6">
        <v>61756</v>
      </c>
      <c r="F14" s="6">
        <v>5278</v>
      </c>
      <c r="G14" s="7">
        <f>SUM(B14:F14)</f>
        <v>134717</v>
      </c>
    </row>
    <row r="15" spans="1:7" ht="15" customHeight="1">
      <c r="A15" s="8" t="s">
        <v>18</v>
      </c>
      <c r="B15" s="9">
        <f>'[2]Bach Mun'!G11</f>
        <v>21265</v>
      </c>
      <c r="C15" s="9">
        <f>'[2]Bach Mun'!G12</f>
        <v>42120</v>
      </c>
      <c r="D15" s="9">
        <f>'[2]Bach Mun'!G13</f>
        <v>4583</v>
      </c>
      <c r="E15" s="9">
        <f>'[2]Bach Mun'!G14</f>
        <v>68744</v>
      </c>
      <c r="F15" s="9">
        <f>'[2]Bach Mun'!G15</f>
        <v>5545</v>
      </c>
      <c r="G15" s="10">
        <f t="shared" ref="G15" si="1">SUM(B15:F15)</f>
        <v>142257</v>
      </c>
    </row>
    <row r="16" spans="1:7" ht="17.25" customHeight="1">
      <c r="A16" s="16" t="s">
        <v>19</v>
      </c>
      <c r="B16" s="16"/>
      <c r="C16" s="16"/>
      <c r="D16" s="16"/>
      <c r="E16" s="16"/>
      <c r="F16" s="16"/>
      <c r="G16" s="16"/>
    </row>
    <row r="17" spans="1:7" ht="16.5" customHeight="1">
      <c r="A17" s="8" t="s">
        <v>20</v>
      </c>
      <c r="B17" s="9">
        <f>B11-B10</f>
        <v>1057</v>
      </c>
      <c r="C17" s="9">
        <f>C11-C10</f>
        <v>1602</v>
      </c>
      <c r="D17" s="9">
        <f>D11-D10</f>
        <v>79</v>
      </c>
      <c r="E17" s="9">
        <f>E11-E10</f>
        <v>2142</v>
      </c>
      <c r="F17" s="9">
        <f>F11-F10</f>
        <v>693</v>
      </c>
      <c r="G17" s="10">
        <f t="shared" ref="G17:G18" si="2">SUM(B17:F17)</f>
        <v>5573</v>
      </c>
    </row>
    <row r="18" spans="1:7" ht="16.5" customHeight="1">
      <c r="A18" s="5" t="s">
        <v>21</v>
      </c>
      <c r="B18" s="6">
        <f t="shared" ref="B18:F21" si="3">B12-B11</f>
        <v>726</v>
      </c>
      <c r="C18" s="6">
        <f t="shared" si="3"/>
        <v>1539</v>
      </c>
      <c r="D18" s="6">
        <f t="shared" si="3"/>
        <v>411</v>
      </c>
      <c r="E18" s="6">
        <f t="shared" si="3"/>
        <v>6035</v>
      </c>
      <c r="F18" s="6">
        <f t="shared" si="3"/>
        <v>332</v>
      </c>
      <c r="G18" s="7">
        <f t="shared" si="2"/>
        <v>9043</v>
      </c>
    </row>
    <row r="19" spans="1:7" ht="16.5" customHeight="1">
      <c r="A19" s="8" t="s">
        <v>22</v>
      </c>
      <c r="B19" s="9">
        <f t="shared" si="3"/>
        <v>1864</v>
      </c>
      <c r="C19" s="9">
        <f t="shared" si="3"/>
        <v>1349</v>
      </c>
      <c r="D19" s="9">
        <f t="shared" si="3"/>
        <v>87</v>
      </c>
      <c r="E19" s="9">
        <f t="shared" si="3"/>
        <v>-1638</v>
      </c>
      <c r="F19" s="9">
        <f t="shared" si="3"/>
        <v>-59</v>
      </c>
      <c r="G19" s="10">
        <f>SUM(B19:F19)</f>
        <v>1603</v>
      </c>
    </row>
    <row r="20" spans="1:7" ht="16.5" customHeight="1">
      <c r="A20" s="5" t="s">
        <v>23</v>
      </c>
      <c r="B20" s="6">
        <f t="shared" si="3"/>
        <v>241</v>
      </c>
      <c r="C20" s="6">
        <f t="shared" si="3"/>
        <v>619</v>
      </c>
      <c r="D20" s="6">
        <f t="shared" si="3"/>
        <v>-75</v>
      </c>
      <c r="E20" s="6">
        <f t="shared" si="3"/>
        <v>1812</v>
      </c>
      <c r="F20" s="6">
        <f t="shared" si="3"/>
        <v>199</v>
      </c>
      <c r="G20" s="7">
        <f>SUM(B20:F20)</f>
        <v>2796</v>
      </c>
    </row>
    <row r="21" spans="1:7" ht="16.5" customHeight="1">
      <c r="A21" s="8" t="s">
        <v>24</v>
      </c>
      <c r="B21" s="9">
        <f t="shared" si="3"/>
        <v>-1034</v>
      </c>
      <c r="C21" s="9">
        <f t="shared" si="3"/>
        <v>1173</v>
      </c>
      <c r="D21" s="9">
        <f t="shared" si="3"/>
        <v>146</v>
      </c>
      <c r="E21" s="9">
        <f t="shared" si="3"/>
        <v>6988</v>
      </c>
      <c r="F21" s="9">
        <f t="shared" si="3"/>
        <v>267</v>
      </c>
      <c r="G21" s="10">
        <f>SUM(B21:F21)</f>
        <v>7540</v>
      </c>
    </row>
    <row r="22" spans="1:7" ht="18.75" customHeight="1">
      <c r="A22" s="16" t="s">
        <v>25</v>
      </c>
      <c r="B22" s="16"/>
      <c r="C22" s="16"/>
      <c r="D22" s="16"/>
      <c r="E22" s="16"/>
      <c r="F22" s="16"/>
      <c r="G22" s="16"/>
    </row>
    <row r="23" spans="1:7" ht="17.25" customHeight="1">
      <c r="A23" s="8" t="s">
        <v>20</v>
      </c>
      <c r="B23" s="13">
        <f>(B11/B10-1)*100</f>
        <v>5.7411330183042786</v>
      </c>
      <c r="C23" s="13">
        <f>(C11/C10-1)*100</f>
        <v>4.4701155198392684</v>
      </c>
      <c r="D23" s="13">
        <f>(D11/D10-1)*100</f>
        <v>2.0076238881829633</v>
      </c>
      <c r="E23" s="13">
        <f>(E11/E10-1)*100</f>
        <v>4.0108604063289865</v>
      </c>
      <c r="F23" s="13">
        <f>(F11/F10-1)*100</f>
        <v>16.849015317286643</v>
      </c>
      <c r="G23" s="14">
        <f>(G11/G10-1)*100</f>
        <v>4.8166842405489962</v>
      </c>
    </row>
    <row r="24" spans="1:7" ht="17.25" customHeight="1">
      <c r="A24" s="5" t="s">
        <v>21</v>
      </c>
      <c r="B24" s="11">
        <f t="shared" ref="B24:G27" si="4">(B12/B11-1)*100</f>
        <v>3.7291966303677926</v>
      </c>
      <c r="C24" s="11">
        <f t="shared" si="4"/>
        <v>4.1105769230769251</v>
      </c>
      <c r="D24" s="11">
        <f t="shared" si="4"/>
        <v>10.239162929745893</v>
      </c>
      <c r="E24" s="11">
        <f t="shared" si="4"/>
        <v>10.864673159666594</v>
      </c>
      <c r="F24" s="11">
        <f t="shared" si="4"/>
        <v>6.9080316271327602</v>
      </c>
      <c r="G24" s="12">
        <f t="shared" si="4"/>
        <v>7.4566068851783074</v>
      </c>
    </row>
    <row r="25" spans="1:7" ht="17.25" customHeight="1">
      <c r="A25" s="8" t="s">
        <v>22</v>
      </c>
      <c r="B25" s="13">
        <f t="shared" si="4"/>
        <v>9.2304644944042771</v>
      </c>
      <c r="C25" s="13">
        <f t="shared" si="4"/>
        <v>3.4608378870673917</v>
      </c>
      <c r="D25" s="13">
        <f t="shared" si="4"/>
        <v>1.9661016949152454</v>
      </c>
      <c r="E25" s="13">
        <f t="shared" si="4"/>
        <v>-2.659868143288624</v>
      </c>
      <c r="F25" s="13">
        <f t="shared" si="4"/>
        <v>-1.1483067341377939</v>
      </c>
      <c r="G25" s="14">
        <f t="shared" si="4"/>
        <v>1.2300679875381748</v>
      </c>
    </row>
    <row r="26" spans="1:7" ht="17.25" customHeight="1">
      <c r="A26" s="5" t="s">
        <v>23</v>
      </c>
      <c r="B26" s="11">
        <f t="shared" si="4"/>
        <v>1.0925741227672425</v>
      </c>
      <c r="C26" s="11">
        <f t="shared" si="4"/>
        <v>1.5349137075977071</v>
      </c>
      <c r="D26" s="11">
        <f t="shared" si="4"/>
        <v>-1.6622340425531901</v>
      </c>
      <c r="E26" s="11">
        <f t="shared" si="4"/>
        <v>3.0228212998798965</v>
      </c>
      <c r="F26" s="11">
        <f t="shared" si="4"/>
        <v>3.9180941130143809</v>
      </c>
      <c r="G26" s="12">
        <f t="shared" si="4"/>
        <v>2.1194502770597534</v>
      </c>
    </row>
    <row r="27" spans="1:7" ht="17.25" customHeight="1">
      <c r="A27" s="8" t="s">
        <v>24</v>
      </c>
      <c r="B27" s="13">
        <f t="shared" si="4"/>
        <v>-4.636979236737071</v>
      </c>
      <c r="C27" s="13">
        <f t="shared" si="4"/>
        <v>2.8646787310425692</v>
      </c>
      <c r="D27" s="13">
        <f t="shared" si="4"/>
        <v>3.2905116069416263</v>
      </c>
      <c r="E27" s="13">
        <f t="shared" si="4"/>
        <v>11.315499708530341</v>
      </c>
      <c r="F27" s="13">
        <f t="shared" si="4"/>
        <v>5.0587343690791986</v>
      </c>
      <c r="G27" s="14">
        <f t="shared" si="4"/>
        <v>5.5969179836249383</v>
      </c>
    </row>
    <row r="28" spans="1:7" ht="6" customHeight="1" thickBot="1">
      <c r="A28" s="15"/>
      <c r="B28" s="15"/>
      <c r="C28" s="15"/>
      <c r="D28" s="15"/>
      <c r="E28" s="15"/>
      <c r="F28" s="15"/>
      <c r="G28" s="15"/>
    </row>
    <row r="29" spans="1:7" ht="13.5" thickTop="1"/>
  </sheetData>
  <mergeCells count="8">
    <mergeCell ref="A16:G16"/>
    <mergeCell ref="A22:G22"/>
    <mergeCell ref="A1:G1"/>
    <mergeCell ref="A2:G2"/>
    <mergeCell ref="A3:G3"/>
    <mergeCell ref="A5:G5"/>
    <mergeCell ref="A7:G7"/>
    <mergeCell ref="A9:G9"/>
  </mergeCells>
  <pageMargins left="0.57999999999999996" right="0.35" top="0.62" bottom="0.45" header="0.31" footer="0.28000000000000003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 BACH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2016-03-07T22:18:23Z</dcterms:created>
  <dcterms:modified xsi:type="dcterms:W3CDTF">2016-03-09T16:58:35Z</dcterms:modified>
</cp:coreProperties>
</file>